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研究生培养\研究生招生\硕士招生\推免\农硕\关于做好物理学院2026年“硕师计划” 招生工作的通知\"/>
    </mc:Choice>
  </mc:AlternateContent>
  <xr:revisionPtr revIDLastSave="0" documentId="13_ncr:1_{5B54C2C2-C948-4392-967C-B451E2E3FD1E}" xr6:coauthVersionLast="47" xr6:coauthVersionMax="47" xr10:uidLastSave="{00000000-0000-0000-0000-000000000000}"/>
  <bookViews>
    <workbookView xWindow="6600" yWindow="780" windowWidth="17100" windowHeight="14370" activeTab="1" xr2:uid="{00000000-000D-0000-FFFF-FFFF00000000}"/>
  </bookViews>
  <sheets>
    <sheet name="专业" sheetId="1" r:id="rId1"/>
    <sheet name="Sheet1" sheetId="3" r:id="rId2"/>
  </sheets>
  <definedNames>
    <definedName name="_xlnm._FilterDatabase" localSheetId="0" hidden="1">专业!$A$1:$P$8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G3" i="1"/>
  <c r="H3" i="1" s="1"/>
  <c r="J3" i="1"/>
  <c r="K3" i="1"/>
  <c r="O3" i="1"/>
  <c r="P3" i="1"/>
  <c r="Q3" i="1"/>
  <c r="G4" i="1"/>
  <c r="H4" i="1"/>
  <c r="J4" i="1"/>
  <c r="K4" i="1"/>
  <c r="O4" i="1"/>
  <c r="P4" i="1" s="1"/>
  <c r="Q4" i="1" s="1"/>
  <c r="G5" i="1"/>
  <c r="H5" i="1"/>
  <c r="J5" i="1"/>
  <c r="K5" i="1"/>
  <c r="O5" i="1"/>
  <c r="P5" i="1"/>
  <c r="Q5" i="1"/>
  <c r="G6" i="1"/>
  <c r="H6" i="1" s="1"/>
  <c r="J6" i="1"/>
  <c r="K6" i="1"/>
  <c r="O6" i="1"/>
  <c r="P6" i="1"/>
  <c r="Q6" i="1"/>
  <c r="G7" i="1"/>
  <c r="H7" i="1"/>
  <c r="J7" i="1"/>
  <c r="K7" i="1"/>
  <c r="O7" i="1"/>
  <c r="P7" i="1" s="1"/>
  <c r="Q7" i="1" s="1"/>
  <c r="G8" i="1"/>
  <c r="H8" i="1"/>
  <c r="J8" i="1"/>
  <c r="K8" i="1"/>
  <c r="O8" i="1"/>
  <c r="P8" i="1"/>
  <c r="Q8" i="1"/>
</calcChain>
</file>

<file path=xl/sharedStrings.xml><?xml version="1.0" encoding="utf-8"?>
<sst xmlns="http://schemas.openxmlformats.org/spreadsheetml/2006/main" count="65" uniqueCount="53">
  <si>
    <t>序号</t>
  </si>
  <si>
    <t>班级</t>
  </si>
  <si>
    <t>学号</t>
  </si>
  <si>
    <t>姓名</t>
  </si>
  <si>
    <t>CET-6成绩</t>
  </si>
  <si>
    <t>平均
学分绩点</t>
  </si>
  <si>
    <t>学习成绩
个人/专业最高×100</t>
  </si>
  <si>
    <t>学习成绩得分（75%）</t>
  </si>
  <si>
    <t>综合能力
个人积分</t>
  </si>
  <si>
    <t>综合能力
个人/专业最高×100</t>
  </si>
  <si>
    <t>综合能力得分（15%）</t>
  </si>
  <si>
    <t>学科竞赛</t>
  </si>
  <si>
    <t>学术成果</t>
  </si>
  <si>
    <t>科研项目</t>
  </si>
  <si>
    <t>创新能力个人积分</t>
  </si>
  <si>
    <t>创新能力
个人/专业最高×100</t>
  </si>
  <si>
    <t>创新能力得分（10%）</t>
  </si>
  <si>
    <t>综合成绩
学习成绩×75%+综合能力×15%+创新能力×10%</t>
  </si>
  <si>
    <t>综合成绩排名</t>
  </si>
  <si>
    <t>物理复合222</t>
  </si>
  <si>
    <t>鲁哲豪</t>
  </si>
  <si>
    <t>科教223</t>
  </si>
  <si>
    <t>徐坤</t>
  </si>
  <si>
    <t>3.90</t>
  </si>
  <si>
    <t>物理复合221</t>
  </si>
  <si>
    <t>2022210223012</t>
  </si>
  <si>
    <t>张宇轩</t>
  </si>
  <si>
    <t>3.60</t>
  </si>
  <si>
    <t>叶旭涛</t>
  </si>
  <si>
    <t>3.45</t>
  </si>
  <si>
    <t>2022210223013</t>
  </si>
  <si>
    <t>周琛渊</t>
  </si>
  <si>
    <t>3.25</t>
  </si>
  <si>
    <t>吴奕轩</t>
  </si>
  <si>
    <t>CET4 499</t>
  </si>
  <si>
    <t>3.03</t>
  </si>
  <si>
    <t>物理学院2026届本科生推免积分计算表（硕师计划）</t>
    <phoneticPr fontId="2" type="noConversion"/>
  </si>
  <si>
    <t xml:space="preserve">综合成绩
</t>
    <phoneticPr fontId="2" type="noConversion"/>
  </si>
  <si>
    <t>综合名次</t>
    <phoneticPr fontId="2" type="noConversion"/>
  </si>
  <si>
    <t>物理学院2026年“硕师计划”综合成绩</t>
    <phoneticPr fontId="2" type="noConversion"/>
  </si>
  <si>
    <t>鲁*豪</t>
  </si>
  <si>
    <t>徐*</t>
  </si>
  <si>
    <t>张*轩</t>
  </si>
  <si>
    <t>叶*涛</t>
  </si>
  <si>
    <t>周*渊</t>
  </si>
  <si>
    <t>吴*轩</t>
  </si>
  <si>
    <t>2022210***034</t>
  </si>
  <si>
    <t>2022210***089</t>
  </si>
  <si>
    <t>2022210***012</t>
  </si>
  <si>
    <t>2022210***087</t>
  </si>
  <si>
    <t>2022210***013</t>
  </si>
  <si>
    <t>2022210***031</t>
  </si>
  <si>
    <t>班级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</si>
</sst>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_ "/>
    <numFmt numFmtId="177" formatCode="0.00_ "/>
    <numFmt numFmtId="178" formatCode="0.00;[Red]0.00"/>
  </numFmts>
  <fonts count="7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方正小标宋简体"/>
      <family val="3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6"/>
      <color theme="1"/>
      <name val="方正小标宋简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justify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0" fontId="1" fillId="0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/>
    </xf>
    <xf numFmtId="177" fontId="5" fillId="4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4" borderId="6" xfId="0" applyNumberFormat="1" applyFont="1" applyFill="1" applyBorder="1" applyAlignment="1">
      <alignment horizontal="center" vertical="center"/>
    </xf>
    <xf numFmtId="177" fontId="5" fillId="4" borderId="7" xfId="0" applyNumberFormat="1" applyFont="1" applyFill="1" applyBorder="1" applyAlignment="1">
      <alignment horizontal="center" vertical="center"/>
    </xf>
    <xf numFmtId="176" fontId="5" fillId="0" borderId="2" xfId="0" quotePrefix="1" applyNumberFormat="1" applyFont="1" applyFill="1" applyBorder="1" applyAlignment="1">
      <alignment horizontal="center" vertical="center"/>
    </xf>
    <xf numFmtId="177" fontId="5" fillId="4" borderId="8" xfId="0" applyNumberFormat="1" applyFont="1" applyFill="1" applyBorder="1" applyAlignment="1">
      <alignment horizontal="center" vertical="center"/>
    </xf>
    <xf numFmtId="177" fontId="5" fillId="4" borderId="9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8"/>
  <sheetViews>
    <sheetView zoomScale="70" zoomScaleNormal="70" workbookViewId="0">
      <pane ySplit="1" topLeftCell="A2" activePane="bottomLeft" state="frozen"/>
      <selection pane="bottomLeft" activeCell="R2" sqref="R2:R8"/>
    </sheetView>
  </sheetViews>
  <sheetFormatPr defaultColWidth="11" defaultRowHeight="14.25" x14ac:dyDescent="0.15"/>
  <cols>
    <col min="1" max="1" width="6.125" style="1" customWidth="1"/>
    <col min="2" max="2" width="16.5" style="1" customWidth="1"/>
    <col min="3" max="3" width="18.75" style="1" customWidth="1"/>
    <col min="4" max="4" width="8.125" style="1" customWidth="1"/>
    <col min="5" max="6" width="15.125" style="1" customWidth="1"/>
    <col min="7" max="7" width="22.375" style="1" customWidth="1"/>
    <col min="8" max="8" width="14.125" style="1" customWidth="1"/>
    <col min="9" max="9" width="12.125" style="1" customWidth="1"/>
    <col min="10" max="10" width="25.25" style="1" customWidth="1"/>
    <col min="11" max="11" width="12.875" style="1" customWidth="1"/>
    <col min="12" max="12" width="12.625" style="1" customWidth="1"/>
    <col min="13" max="13" width="13.125" style="1" customWidth="1"/>
    <col min="14" max="14" width="12.875" style="1" customWidth="1"/>
    <col min="15" max="15" width="10.625" style="1" customWidth="1"/>
    <col min="16" max="16" width="21.875" style="1" customWidth="1"/>
    <col min="17" max="17" width="15" style="1" customWidth="1"/>
    <col min="18" max="18" width="36.25" style="1" customWidth="1"/>
    <col min="19" max="19" width="11.875" style="4" customWidth="1"/>
    <col min="20" max="16383" width="11" style="1"/>
    <col min="16384" max="16384" width="11" style="5"/>
  </cols>
  <sheetData>
    <row r="1" spans="1:19" s="1" customFormat="1" ht="61.5" customHeight="1" x14ac:dyDescent="0.1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2" customFormat="1" ht="65.2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7" t="s">
        <v>8</v>
      </c>
      <c r="J2" s="8" t="s">
        <v>9</v>
      </c>
      <c r="K2" s="9" t="s">
        <v>10</v>
      </c>
      <c r="L2" s="10" t="s">
        <v>11</v>
      </c>
      <c r="M2" s="10" t="s">
        <v>12</v>
      </c>
      <c r="N2" s="10" t="s">
        <v>13</v>
      </c>
      <c r="O2" s="7" t="s">
        <v>14</v>
      </c>
      <c r="P2" s="8" t="s">
        <v>15</v>
      </c>
      <c r="Q2" s="9" t="s">
        <v>16</v>
      </c>
      <c r="R2" s="11" t="s">
        <v>17</v>
      </c>
      <c r="S2" s="12" t="s">
        <v>18</v>
      </c>
    </row>
    <row r="3" spans="1:19" s="3" customFormat="1" ht="50.1" customHeight="1" x14ac:dyDescent="0.15">
      <c r="A3" s="13">
        <v>1</v>
      </c>
      <c r="B3" s="13" t="s">
        <v>19</v>
      </c>
      <c r="C3" s="14">
        <v>2022210223034</v>
      </c>
      <c r="D3" s="13" t="s">
        <v>20</v>
      </c>
      <c r="E3" s="13">
        <v>448</v>
      </c>
      <c r="F3" s="15">
        <v>3.75</v>
      </c>
      <c r="G3" s="16">
        <f>F3/3.75*100</f>
        <v>100</v>
      </c>
      <c r="H3" s="17">
        <f t="shared" ref="H3:H8" si="0">G3*0.75</f>
        <v>75</v>
      </c>
      <c r="I3" s="18">
        <v>15</v>
      </c>
      <c r="J3" s="16">
        <f>I3/15*100</f>
        <v>100</v>
      </c>
      <c r="K3" s="17">
        <f t="shared" ref="K3:K8" si="1">J3*0.15</f>
        <v>15</v>
      </c>
      <c r="L3" s="19">
        <v>31</v>
      </c>
      <c r="M3" s="13">
        <v>15</v>
      </c>
      <c r="N3" s="13">
        <v>0</v>
      </c>
      <c r="O3" s="20">
        <f t="shared" ref="O3:O8" si="2">SUM(L3:N3)</f>
        <v>46</v>
      </c>
      <c r="P3" s="16">
        <f>O3/46*100</f>
        <v>100</v>
      </c>
      <c r="Q3" s="21">
        <f t="shared" ref="Q3:Q8" si="3">P3*0.1</f>
        <v>10</v>
      </c>
      <c r="R3" s="22">
        <f>G3*0.75+J3*0.15+P3*0.1</f>
        <v>100</v>
      </c>
      <c r="S3" s="22"/>
    </row>
    <row r="4" spans="1:19" ht="50.1" customHeight="1" x14ac:dyDescent="0.15">
      <c r="A4" s="13">
        <v>2</v>
      </c>
      <c r="B4" s="13" t="s">
        <v>21</v>
      </c>
      <c r="C4" s="14">
        <v>2022210207089</v>
      </c>
      <c r="D4" s="13" t="s">
        <v>22</v>
      </c>
      <c r="E4" s="13">
        <v>482</v>
      </c>
      <c r="F4" s="15" t="s">
        <v>23</v>
      </c>
      <c r="G4" s="16">
        <f>F4/3.9*100</f>
        <v>100</v>
      </c>
      <c r="H4" s="17">
        <f t="shared" si="0"/>
        <v>75</v>
      </c>
      <c r="I4" s="18">
        <v>3</v>
      </c>
      <c r="J4" s="16">
        <f>I4/9*100</f>
        <v>33.333333333333329</v>
      </c>
      <c r="K4" s="17">
        <f t="shared" si="1"/>
        <v>4.9999999999999991</v>
      </c>
      <c r="L4" s="19">
        <v>13.66</v>
      </c>
      <c r="M4" s="13">
        <v>0</v>
      </c>
      <c r="N4" s="13">
        <v>0</v>
      </c>
      <c r="O4" s="20">
        <f t="shared" si="2"/>
        <v>13.66</v>
      </c>
      <c r="P4" s="16">
        <f>O4/13.66*100</f>
        <v>100</v>
      </c>
      <c r="Q4" s="21">
        <f t="shared" si="3"/>
        <v>10</v>
      </c>
      <c r="R4" s="22">
        <f>H4+K4+Q4</f>
        <v>90</v>
      </c>
      <c r="S4" s="22"/>
    </row>
    <row r="5" spans="1:19" ht="50.1" customHeight="1" x14ac:dyDescent="0.15">
      <c r="A5" s="13">
        <v>3</v>
      </c>
      <c r="B5" s="13" t="s">
        <v>24</v>
      </c>
      <c r="C5" s="23" t="s">
        <v>25</v>
      </c>
      <c r="D5" s="13" t="s">
        <v>26</v>
      </c>
      <c r="E5" s="13">
        <v>451</v>
      </c>
      <c r="F5" s="15" t="s">
        <v>27</v>
      </c>
      <c r="G5" s="16">
        <f>F5/3.75*100</f>
        <v>96.000000000000014</v>
      </c>
      <c r="H5" s="17">
        <f t="shared" si="0"/>
        <v>72.000000000000014</v>
      </c>
      <c r="I5" s="18">
        <v>6</v>
      </c>
      <c r="J5" s="16">
        <f>I5/15*100</f>
        <v>40</v>
      </c>
      <c r="K5" s="17">
        <f t="shared" si="1"/>
        <v>6</v>
      </c>
      <c r="L5" s="19">
        <v>34.6666666666667</v>
      </c>
      <c r="M5" s="13">
        <v>0</v>
      </c>
      <c r="N5" s="13">
        <v>0</v>
      </c>
      <c r="O5" s="20">
        <f t="shared" si="2"/>
        <v>34.6666666666667</v>
      </c>
      <c r="P5" s="16">
        <f>O5/46*100</f>
        <v>75.362318840579775</v>
      </c>
      <c r="Q5" s="21">
        <f t="shared" si="3"/>
        <v>7.5362318840579778</v>
      </c>
      <c r="R5" s="24">
        <f>G5*0.75+J5*0.15+P5*0.1</f>
        <v>85.536231884057997</v>
      </c>
      <c r="S5" s="22"/>
    </row>
    <row r="6" spans="1:19" ht="50.1" customHeight="1" x14ac:dyDescent="0.15">
      <c r="A6" s="13">
        <v>4</v>
      </c>
      <c r="B6" s="13" t="s">
        <v>21</v>
      </c>
      <c r="C6" s="14">
        <v>2022210207087</v>
      </c>
      <c r="D6" s="13" t="s">
        <v>28</v>
      </c>
      <c r="E6" s="13">
        <v>543</v>
      </c>
      <c r="F6" s="15" t="s">
        <v>29</v>
      </c>
      <c r="G6" s="16">
        <f>F6/3.9*100</f>
        <v>88.461538461538467</v>
      </c>
      <c r="H6" s="17">
        <f t="shared" si="0"/>
        <v>66.346153846153854</v>
      </c>
      <c r="I6" s="18">
        <v>9</v>
      </c>
      <c r="J6" s="16">
        <f>I6/9*100</f>
        <v>100</v>
      </c>
      <c r="K6" s="17">
        <f t="shared" si="1"/>
        <v>15</v>
      </c>
      <c r="L6" s="19">
        <v>0</v>
      </c>
      <c r="M6" s="13">
        <v>0</v>
      </c>
      <c r="N6" s="13">
        <v>0</v>
      </c>
      <c r="O6" s="20">
        <f t="shared" si="2"/>
        <v>0</v>
      </c>
      <c r="P6" s="16">
        <f>O6/13.66*100</f>
        <v>0</v>
      </c>
      <c r="Q6" s="21">
        <f t="shared" si="3"/>
        <v>0</v>
      </c>
      <c r="R6" s="25">
        <f>H6+K6+Q6</f>
        <v>81.346153846153854</v>
      </c>
      <c r="S6" s="22"/>
    </row>
    <row r="7" spans="1:19" ht="50.1" customHeight="1" x14ac:dyDescent="0.15">
      <c r="A7" s="13">
        <v>5</v>
      </c>
      <c r="B7" s="13" t="s">
        <v>24</v>
      </c>
      <c r="C7" s="23" t="s">
        <v>30</v>
      </c>
      <c r="D7" s="13" t="s">
        <v>31</v>
      </c>
      <c r="E7" s="13">
        <v>548</v>
      </c>
      <c r="F7" s="15" t="s">
        <v>32</v>
      </c>
      <c r="G7" s="16">
        <f>F7/3.75*100</f>
        <v>86.666666666666671</v>
      </c>
      <c r="H7" s="17">
        <f t="shared" si="0"/>
        <v>65</v>
      </c>
      <c r="I7" s="26">
        <v>0</v>
      </c>
      <c r="J7" s="16">
        <f>I7/15*100</f>
        <v>0</v>
      </c>
      <c r="K7" s="17">
        <f t="shared" si="1"/>
        <v>0</v>
      </c>
      <c r="L7" s="27">
        <v>4</v>
      </c>
      <c r="M7" s="28">
        <v>0</v>
      </c>
      <c r="N7" s="28">
        <v>0</v>
      </c>
      <c r="O7" s="20">
        <f t="shared" si="2"/>
        <v>4</v>
      </c>
      <c r="P7" s="16">
        <f>O7/46*100</f>
        <v>8.695652173913043</v>
      </c>
      <c r="Q7" s="21">
        <f t="shared" si="3"/>
        <v>0.86956521739130432</v>
      </c>
      <c r="R7" s="25">
        <f>G7*0.75+J7*0.15+P7*0.1</f>
        <v>65.869565217391298</v>
      </c>
      <c r="S7" s="22"/>
    </row>
    <row r="8" spans="1:19" ht="50.1" customHeight="1" x14ac:dyDescent="0.15">
      <c r="A8" s="13">
        <v>6</v>
      </c>
      <c r="B8" s="13" t="s">
        <v>19</v>
      </c>
      <c r="C8" s="14">
        <v>2022210223031</v>
      </c>
      <c r="D8" s="13" t="s">
        <v>33</v>
      </c>
      <c r="E8" s="13" t="s">
        <v>34</v>
      </c>
      <c r="F8" s="15" t="s">
        <v>35</v>
      </c>
      <c r="G8" s="16">
        <f>F8/3.75*100</f>
        <v>80.8</v>
      </c>
      <c r="H8" s="17">
        <f t="shared" si="0"/>
        <v>60.599999999999994</v>
      </c>
      <c r="I8" s="26">
        <v>0</v>
      </c>
      <c r="J8" s="16">
        <f>I8/15*100</f>
        <v>0</v>
      </c>
      <c r="K8" s="17">
        <f t="shared" si="1"/>
        <v>0</v>
      </c>
      <c r="L8" s="27">
        <v>0</v>
      </c>
      <c r="M8" s="28">
        <v>0</v>
      </c>
      <c r="N8" s="28">
        <v>0</v>
      </c>
      <c r="O8" s="20">
        <f t="shared" si="2"/>
        <v>0</v>
      </c>
      <c r="P8" s="16">
        <f>O8/46*100</f>
        <v>0</v>
      </c>
      <c r="Q8" s="21">
        <f t="shared" si="3"/>
        <v>0</v>
      </c>
      <c r="R8" s="25">
        <f>G8*0.75+J8*0.15+P8*0.1</f>
        <v>60.599999999999994</v>
      </c>
      <c r="S8" s="22"/>
    </row>
  </sheetData>
  <autoFilter ref="A1:P8" xr:uid="{00000000-0009-0000-0000-000000000000}"/>
  <sortState xmlns:xlrd2="http://schemas.microsoft.com/office/spreadsheetml/2017/richdata2" ref="A3:S8">
    <sortCondition descending="1" ref="R3"/>
  </sortState>
  <mergeCells count="1">
    <mergeCell ref="A1:S1"/>
  </mergeCells>
  <phoneticPr fontId="2" type="noConversion"/>
  <pageMargins left="0.75" right="0.75" top="1" bottom="1" header="0.5" footer="0.5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FB15A-B382-45AF-8367-A6941BB0ADD7}">
  <dimension ref="A1:F8"/>
  <sheetViews>
    <sheetView tabSelected="1" workbookViewId="0">
      <selection activeCell="I13" sqref="I13"/>
    </sheetView>
  </sheetViews>
  <sheetFormatPr defaultRowHeight="13.5" x14ac:dyDescent="0.15"/>
  <cols>
    <col min="1" max="1" width="5.25" customWidth="1"/>
    <col min="2" max="2" width="20.5" customWidth="1"/>
    <col min="3" max="3" width="26.125" customWidth="1"/>
    <col min="4" max="4" width="15" customWidth="1"/>
    <col min="5" max="5" width="14.75" customWidth="1"/>
    <col min="6" max="6" width="14.125" customWidth="1"/>
    <col min="7" max="7" width="9" customWidth="1"/>
  </cols>
  <sheetData>
    <row r="1" spans="1:6" ht="31.5" customHeight="1" x14ac:dyDescent="0.15">
      <c r="A1" s="31" t="s">
        <v>39</v>
      </c>
      <c r="B1" s="31"/>
      <c r="C1" s="31"/>
      <c r="D1" s="31"/>
      <c r="E1" s="31"/>
      <c r="F1" s="31"/>
    </row>
    <row r="2" spans="1:6" ht="24.95" customHeight="1" x14ac:dyDescent="0.15">
      <c r="A2" s="13" t="s">
        <v>0</v>
      </c>
      <c r="B2" s="13" t="s">
        <v>52</v>
      </c>
      <c r="C2" s="13" t="s">
        <v>2</v>
      </c>
      <c r="D2" s="13" t="s">
        <v>3</v>
      </c>
      <c r="E2" s="13" t="s">
        <v>37</v>
      </c>
      <c r="F2" s="13" t="s">
        <v>38</v>
      </c>
    </row>
    <row r="3" spans="1:6" ht="24.95" customHeight="1" x14ac:dyDescent="0.15">
      <c r="A3" s="13">
        <v>1</v>
      </c>
      <c r="B3" s="32" t="s">
        <v>19</v>
      </c>
      <c r="C3" s="14" t="s">
        <v>46</v>
      </c>
      <c r="D3" s="13" t="s">
        <v>40</v>
      </c>
      <c r="E3" s="29">
        <v>100</v>
      </c>
      <c r="F3" s="13">
        <v>1</v>
      </c>
    </row>
    <row r="4" spans="1:6" ht="24.95" customHeight="1" x14ac:dyDescent="0.15">
      <c r="A4" s="13">
        <v>2</v>
      </c>
      <c r="B4" s="32" t="s">
        <v>21</v>
      </c>
      <c r="C4" s="14" t="s">
        <v>47</v>
      </c>
      <c r="D4" s="13" t="s">
        <v>41</v>
      </c>
      <c r="E4" s="29">
        <v>90</v>
      </c>
      <c r="F4" s="13">
        <v>2</v>
      </c>
    </row>
    <row r="5" spans="1:6" ht="24.95" customHeight="1" x14ac:dyDescent="0.15">
      <c r="A5" s="13">
        <v>3</v>
      </c>
      <c r="B5" s="32" t="s">
        <v>24</v>
      </c>
      <c r="C5" s="23" t="s">
        <v>48</v>
      </c>
      <c r="D5" s="13" t="s">
        <v>42</v>
      </c>
      <c r="E5" s="29">
        <v>85.536231884057997</v>
      </c>
      <c r="F5" s="13">
        <v>3</v>
      </c>
    </row>
    <row r="6" spans="1:6" ht="24.95" customHeight="1" x14ac:dyDescent="0.15">
      <c r="A6" s="13">
        <v>4</v>
      </c>
      <c r="B6" s="32" t="s">
        <v>21</v>
      </c>
      <c r="C6" s="14" t="s">
        <v>49</v>
      </c>
      <c r="D6" s="13" t="s">
        <v>43</v>
      </c>
      <c r="E6" s="29">
        <v>81.346153846153854</v>
      </c>
      <c r="F6" s="13">
        <v>4</v>
      </c>
    </row>
    <row r="7" spans="1:6" ht="24.95" customHeight="1" x14ac:dyDescent="0.15">
      <c r="A7" s="13">
        <v>5</v>
      </c>
      <c r="B7" s="32" t="s">
        <v>24</v>
      </c>
      <c r="C7" s="23" t="s">
        <v>50</v>
      </c>
      <c r="D7" s="13" t="s">
        <v>44</v>
      </c>
      <c r="E7" s="29">
        <v>65.869565217391298</v>
      </c>
      <c r="F7" s="13">
        <v>5</v>
      </c>
    </row>
    <row r="8" spans="1:6" ht="24.95" customHeight="1" x14ac:dyDescent="0.15">
      <c r="A8" s="13">
        <v>6</v>
      </c>
      <c r="B8" s="32" t="s">
        <v>19</v>
      </c>
      <c r="C8" s="14" t="s">
        <v>51</v>
      </c>
      <c r="D8" s="13" t="s">
        <v>45</v>
      </c>
      <c r="E8" s="29">
        <v>60.599999999999994</v>
      </c>
      <c r="F8" s="13">
        <v>6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 k</cp:lastModifiedBy>
  <cp:lastPrinted>2025-09-16T09:06:38Z</cp:lastPrinted>
  <dcterms:created xsi:type="dcterms:W3CDTF">2025-09-06T05:36:00Z</dcterms:created>
  <dcterms:modified xsi:type="dcterms:W3CDTF">2025-09-17T08:25:13Z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ADF4AE11CCA8443F823E740F73878492_11</vt:lpwstr>
  </property>
  <property fmtid="{D5CDD505-2E9C-101B-9397-08002B2CF9AE}" pid="3" name="KSOProductBuildVer">
    <vt:lpwstr>2052-12.1.0.22529</vt:lpwstr>
  </property>
</Properties>
</file>